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6608" windowHeight="8700" activeTab="1"/>
  </bookViews>
  <sheets>
    <sheet name="Instruções" sheetId="2" r:id="rId1"/>
    <sheet name="Orçamento e plano de poupança" sheetId="1" r:id="rId2"/>
  </sheets>
  <definedNames>
    <definedName name="PresupuestoAnual">'Orçamento e plano de poupança'!$C$2</definedName>
    <definedName name="_xlnm.Print_Titles" localSheetId="1">'Orçamento e plano de poupança'!$13:$13</definedName>
  </definedNames>
  <calcPr calcId="145621"/>
</workbook>
</file>

<file path=xl/calcChain.xml><?xml version="1.0" encoding="utf-8"?>
<calcChain xmlns="http://schemas.openxmlformats.org/spreadsheetml/2006/main">
  <c r="I28" i="1" l="1"/>
  <c r="D28" i="1"/>
  <c r="E28" i="1"/>
  <c r="F28" i="1"/>
  <c r="G28" i="1"/>
  <c r="H28" i="1"/>
  <c r="J28" i="1"/>
  <c r="K28" i="1"/>
  <c r="L28" i="1"/>
  <c r="M28" i="1"/>
  <c r="N28" i="1"/>
  <c r="O8" i="1"/>
  <c r="O9" i="1"/>
  <c r="O10" i="1"/>
  <c r="D11" i="1"/>
  <c r="E11" i="1"/>
  <c r="F11" i="1"/>
  <c r="G11" i="1"/>
  <c r="H11" i="1"/>
  <c r="I11" i="1"/>
  <c r="J11" i="1"/>
  <c r="K11" i="1"/>
  <c r="L11" i="1"/>
  <c r="M11" i="1"/>
  <c r="N11" i="1"/>
  <c r="N5" i="1" l="1"/>
  <c r="M5" i="1"/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14" i="1"/>
  <c r="O28" i="1" l="1"/>
  <c r="L5" i="1"/>
  <c r="K5" i="1"/>
  <c r="J5" i="1"/>
  <c r="I5" i="1"/>
  <c r="H5" i="1"/>
  <c r="G5" i="1"/>
  <c r="F5" i="1"/>
  <c r="E5" i="1"/>
  <c r="D5" i="1"/>
  <c r="C28" i="1"/>
  <c r="O11" i="1"/>
  <c r="O5" i="1" l="1"/>
  <c r="R11" i="1" s="1"/>
  <c r="C11" i="1"/>
  <c r="C5" i="1" s="1"/>
</calcChain>
</file>

<file path=xl/sharedStrings.xml><?xml version="1.0" encoding="utf-8"?>
<sst xmlns="http://schemas.openxmlformats.org/spreadsheetml/2006/main" count="79" uniqueCount="51">
  <si>
    <t>Seguros</t>
  </si>
  <si>
    <t>Agua</t>
  </si>
  <si>
    <t>Gas</t>
  </si>
  <si>
    <t>Internet</t>
  </si>
  <si>
    <t>GASTOS</t>
  </si>
  <si>
    <t>TOTAL DE GASTOS</t>
  </si>
  <si>
    <t>?</t>
  </si>
  <si>
    <t>Orçamento mensal para poupar</t>
  </si>
  <si>
    <t>Ano:</t>
  </si>
  <si>
    <t>Creado por: www.ComoEconomizar.net</t>
  </si>
  <si>
    <t>Rendimento mensal</t>
  </si>
  <si>
    <t>Dinheiro disponível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</si>
  <si>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</si>
  <si>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</si>
  <si>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</si>
  <si>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</si>
  <si>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</si>
  <si>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</si>
  <si>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</si>
  <si>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</si>
  <si>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</si>
  <si>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</si>
  <si>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</si>
  <si>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</si>
  <si>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Tipo de Rendimento</t>
  </si>
  <si>
    <t>Rendimento 1</t>
  </si>
  <si>
    <t>Rendimento 2</t>
  </si>
  <si>
    <t>Outros rendimentos</t>
  </si>
  <si>
    <t>Total de rendimentos</t>
  </si>
  <si>
    <t>Casa</t>
  </si>
  <si>
    <t>Comida</t>
  </si>
  <si>
    <t>Carro</t>
  </si>
  <si>
    <t>Telefone particular</t>
  </si>
  <si>
    <t>Telefone móvel</t>
  </si>
  <si>
    <t>TV por cabo</t>
  </si>
  <si>
    <t>Electricidade</t>
  </si>
  <si>
    <t>Entretenimento</t>
  </si>
  <si>
    <t>Escola</t>
  </si>
  <si>
    <t>Poupança</t>
  </si>
  <si>
    <t xml:space="preserve">1 Na segunda página do excel encontrará a tabela de poupança. Trata-se de uma tabela de poupança anual. Se está en Junho, mude o nome dos meses para que coincida com o seu ano a partir de agora. </t>
  </si>
  <si>
    <t>2. Introduza os gastos e os rendimentos que espera ter. Se necessita de um espaço extra, pode acrescentar uma nova fila</t>
  </si>
  <si>
    <t>3. À direita introduza as suas poupanças actuais e o custo aproximado da sua grande viagem… E comece a poupar!</t>
  </si>
  <si>
    <t>INSTRUÇÕES</t>
  </si>
  <si>
    <t>PLANO DE VIAGEM</t>
  </si>
  <si>
    <t>Quanto tem de poupança actualmente?</t>
  </si>
  <si>
    <t>Quanto planeia que custe a sua grande viagem?</t>
  </si>
  <si>
    <t>A sua poupança no final do ano será de…</t>
  </si>
  <si>
    <t>Chegou ao seu objectivo!</t>
  </si>
  <si>
    <t>Criado por: www.ComoEconomizar.net</t>
  </si>
  <si>
    <t>Total Anual</t>
  </si>
  <si>
    <t>Tendência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</si>
</sst>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#,##0.00_)&quot;Pts&quot;"/>
    <numFmt numFmtId="165" formatCode="#,##0.00\ &quot;€&quot;"/>
  </numFmts>
  <fonts count="23" x14ac:knownFonts="1">
    <font>
      <sz val="10"/>
      <color theme="0" tint="-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Bookman Old Style"/>
      <family val="1"/>
      <scheme val="major"/>
    </font>
    <font>
      <b/>
      <sz val="22"/>
      <color theme="0" tint="-0.34998626667073579"/>
      <name val="Bookman Old Style"/>
      <family val="2"/>
      <scheme val="major"/>
    </font>
    <font>
      <b/>
      <sz val="14"/>
      <color theme="0" tint="-0.34998626667073579"/>
      <name val="Bookman Old Style"/>
      <family val="1"/>
      <scheme val="major"/>
    </font>
    <font>
      <sz val="11"/>
      <color theme="1"/>
      <name val="Bookman Old Style"/>
      <family val="1"/>
      <scheme val="major"/>
    </font>
    <font>
      <b/>
      <sz val="11"/>
      <color theme="0" tint="-0.34998626667073579"/>
      <name val="Arial"/>
      <family val="2"/>
      <scheme val="minor"/>
    </font>
    <font>
      <b/>
      <sz val="10.5"/>
      <color theme="0" tint="-0.34998626667073579"/>
      <name val="Bookman Old Style"/>
      <family val="1"/>
      <scheme val="major"/>
    </font>
    <font>
      <sz val="10"/>
      <color theme="0" tint="-0.34998626667073579"/>
      <name val="Bookman Old Style"/>
      <family val="1"/>
      <scheme val="major"/>
    </font>
    <font>
      <b/>
      <sz val="10"/>
      <color theme="0" tint="-0.34998626667073579"/>
      <name val="Bookman Old Style"/>
      <family val="1"/>
      <scheme val="major"/>
    </font>
    <font>
      <b/>
      <sz val="11"/>
      <color theme="5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condense/>
      <extend/>
      <outline/>
      <shadow/>
      <sz val="10"/>
      <color theme="0" tint="-0.34998626667073579"/>
      <name val="Arial"/>
      <family val="2"/>
      <scheme val="minor"/>
    </font>
    <font>
      <u/>
      <sz val="10"/>
      <color theme="0" tint="-0.34998626667073579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.5"/>
      <color theme="1" tint="0.499984740745262"/>
      <name val="Bookman Old Style"/>
      <family val="1"/>
      <scheme val="major"/>
    </font>
    <font>
      <b/>
      <sz val="18"/>
      <color theme="0" tint="-0.34998626667073579"/>
      <name val="Arial"/>
      <family val="2"/>
      <scheme val="minor"/>
    </font>
    <font>
      <sz val="18"/>
      <color theme="0" tint="-0.34998626667073579"/>
      <name val="Arial"/>
      <family val="2"/>
      <scheme val="minor"/>
    </font>
    <font>
      <b/>
      <sz val="18"/>
      <color theme="5"/>
      <name val="Arial"/>
      <family val="2"/>
      <scheme val="minor"/>
    </font>
    <font>
      <sz val="14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u/>
      <sz val="14"/>
      <color theme="10"/>
      <name val="Arial"/>
      <family val="2"/>
      <scheme val="minor"/>
    </font>
    <font>
      <b/>
      <u/>
      <sz val="14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theme="0"/>
      </right>
      <top style="medium">
        <color theme="4"/>
      </top>
      <bottom style="medium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0"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14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2" applyFill="1"/>
    <xf numFmtId="0" fontId="0" fillId="0" borderId="0" xfId="0" applyFill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" fillId="0" borderId="0" xfId="2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2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5" fillId="0" borderId="0" xfId="2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3" fillId="0" borderId="0" xfId="3" applyFont="1" applyFill="1" applyBorder="1" applyAlignment="1">
      <alignment horizontal="left"/>
    </xf>
    <xf numFmtId="0" fontId="0" fillId="0" borderId="0" xfId="2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7" fillId="0" borderId="0" xfId="1" applyAlignment="1">
      <alignment vertical="center"/>
    </xf>
    <xf numFmtId="0" fontId="7" fillId="0" borderId="0" xfId="1" applyFill="1" applyBorder="1" applyAlignment="1">
      <alignment horizontal="right" vertical="center"/>
    </xf>
    <xf numFmtId="0" fontId="7" fillId="0" borderId="0" xfId="1" applyFill="1" applyBorder="1" applyAlignment="1">
      <alignment vertical="center"/>
    </xf>
    <xf numFmtId="0" fontId="10" fillId="0" borderId="0" xfId="2" applyFont="1" applyFill="1"/>
    <xf numFmtId="0" fontId="11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 indent="1"/>
    </xf>
    <xf numFmtId="0" fontId="13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164" fontId="0" fillId="0" borderId="0" xfId="2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5" fontId="0" fillId="0" borderId="0" xfId="2" applyNumberFormat="1" applyFont="1" applyFill="1" applyBorder="1" applyAlignment="1">
      <alignment vertical="center"/>
    </xf>
    <xf numFmtId="165" fontId="12" fillId="0" borderId="0" xfId="0" applyNumberFormat="1" applyFont="1" applyFill="1">
      <alignment vertical="center"/>
    </xf>
    <xf numFmtId="165" fontId="11" fillId="0" borderId="0" xfId="0" applyNumberFormat="1" applyFont="1">
      <alignment vertical="center"/>
    </xf>
    <xf numFmtId="0" fontId="15" fillId="0" borderId="2" xfId="1" applyFont="1" applyFill="1" applyBorder="1" applyAlignment="1">
      <alignment vertical="center"/>
    </xf>
    <xf numFmtId="165" fontId="16" fillId="0" borderId="3" xfId="2" applyNumberFormat="1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6" fontId="16" fillId="0" borderId="0" xfId="0" applyNumberFormat="1" applyFont="1" applyFill="1" applyAlignment="1">
      <alignment horizontal="left" vertical="center"/>
    </xf>
    <xf numFmtId="165" fontId="18" fillId="0" borderId="0" xfId="0" applyNumberFormat="1" applyFont="1" applyFill="1" applyAlignment="1">
      <alignment horizontal="left" vertical="center"/>
    </xf>
    <xf numFmtId="49" fontId="19" fillId="3" borderId="0" xfId="8" applyNumberFormat="1" applyFont="1" applyAlignment="1">
      <alignment vertical="center" wrapText="1"/>
    </xf>
    <xf numFmtId="0" fontId="21" fillId="0" borderId="0" xfId="9" applyFont="1">
      <alignment vertical="center"/>
    </xf>
    <xf numFmtId="0" fontId="22" fillId="0" borderId="0" xfId="9" applyFont="1">
      <alignment vertical="center"/>
    </xf>
    <xf numFmtId="0" fontId="0" fillId="0" borderId="0" xfId="0" applyAlignment="1">
      <alignment horizontal="center"/>
    </xf>
  </cellXfs>
  <cellStyles count="10">
    <cellStyle name="20% - Cor1" xfId="2" builtinId="30"/>
    <cellStyle name="60% - Cor2" xfId="8" builtinId="36"/>
    <cellStyle name="Cabeçalho 1" xfId="1" builtinId="16" customBuiltin="1"/>
    <cellStyle name="Cabeçalho 2" xfId="4" builtinId="17" customBuiltin="1"/>
    <cellStyle name="Cabeçalho 3" xfId="5" builtinId="18" customBuiltin="1"/>
    <cellStyle name="Cabeçalho 4" xfId="6" builtinId="19" customBuiltin="1"/>
    <cellStyle name="Hiperligação" xfId="9" builtinId="8"/>
    <cellStyle name="Normal" xfId="0" builtinId="0" customBuiltin="1"/>
    <cellStyle name="Título" xfId="3" builtinId="15" customBuiltin="1"/>
    <cellStyle name="Total" xfId="7" builtinId="25" customBuiltin="1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#,##0.00\ &quot;€&quot;"/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</dxf>
    <dxf>
      <font>
        <sz val="10"/>
        <color theme="0" tint="-0.34998626667073579"/>
      </font>
      <numFmt numFmtId="164" formatCode="#,##0.00_)&quot;Pts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</dxf>
    <dxf>
      <font>
        <sz val="10"/>
        <color theme="0" tint="-0.34998626667073579"/>
      </font>
      <numFmt numFmtId="164" formatCode="#,##0.00_)&quot;Pts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#,##0.00\ &quot;€&quot;"/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#,##0.00\ &quot;€&quot;"/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#,##0.00\ &quot;€&quot;"/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#,##0.00\ &quot;€&quot;"/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#,##0.00\ &quot;€&quot;"/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#,##0.00\ &quot;€&quot;"/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#,##0.00\ &quot;€&quot;"/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#,##0.00\ &quot;€&quot;"/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#,##0.00\ &quot;€&quot;"/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#,##0.00\ &quot;€&quot;"/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#,##0.00\ &quot;€&quot;"/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#,##0.00\ &quot;€&quot;"/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numFmt numFmtId="165" formatCode="#,##0.00\ &quot;€&quot;"/>
    </dxf>
    <dxf>
      <font>
        <sz val="10"/>
        <color theme="0" tint="-0.34998626667073579"/>
      </font>
      <numFmt numFmtId="165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color theme="5"/>
        <name val="Arial"/>
        <scheme val="minor"/>
      </font>
    </dxf>
    <dxf>
      <font>
        <b/>
        <i val="0"/>
        <color theme="6"/>
      </font>
      <fill>
        <patternFill patternType="none">
          <bgColor auto="1"/>
        </patternFill>
      </fill>
      <border>
        <top style="medium">
          <color theme="6"/>
        </top>
        <bottom/>
      </border>
    </dxf>
    <dxf>
      <font>
        <b/>
        <i val="0"/>
        <color theme="1" tint="0.499984740745262"/>
      </font>
      <border>
        <top style="medium">
          <color theme="6"/>
        </top>
        <bottom style="medium">
          <color theme="6"/>
        </bottom>
      </border>
    </dxf>
    <dxf>
      <font>
        <b/>
        <i val="0"/>
        <color theme="0"/>
      </font>
      <fill>
        <patternFill>
          <bgColor theme="6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6"/>
      </font>
      <border>
        <left/>
        <right/>
        <top style="medium">
          <color theme="6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6"/>
        </top>
        <bottom style="thin">
          <color theme="6"/>
        </bottom>
        <vertical style="thick">
          <color theme="0"/>
        </vertical>
      </border>
    </dxf>
    <dxf>
      <font>
        <b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5"/>
      </font>
      <fill>
        <patternFill patternType="none">
          <bgColor auto="1"/>
        </patternFill>
      </fill>
      <border>
        <top style="medium">
          <color theme="5"/>
        </top>
        <bottom/>
      </border>
    </dxf>
    <dxf>
      <font>
        <b/>
        <i val="0"/>
        <color theme="1" tint="0.499984740745262"/>
      </font>
      <border>
        <top style="medium">
          <color theme="5"/>
        </top>
        <bottom style="medium">
          <color theme="5"/>
        </bottom>
      </border>
    </dxf>
    <dxf>
      <font>
        <b/>
        <i val="0"/>
        <color theme="0"/>
      </font>
      <fill>
        <patternFill>
          <bgColor theme="5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5"/>
      </font>
      <border>
        <left/>
        <right/>
        <top style="medium">
          <color theme="5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5"/>
        </top>
        <bottom style="thin">
          <color theme="5"/>
        </bottom>
        <vertical style="thick">
          <color theme="0"/>
        </vertical>
      </border>
    </dxf>
    <dxf>
      <font>
        <b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4"/>
      </font>
      <fill>
        <patternFill patternType="none">
          <bgColor auto="1"/>
        </patternFill>
      </fill>
      <border>
        <top style="medium">
          <color theme="4"/>
        </top>
        <bottom/>
      </border>
    </dxf>
    <dxf>
      <font>
        <b/>
        <i val="0"/>
        <color theme="1" tint="0.499984740745262"/>
      </font>
      <border>
        <top style="medium">
          <color theme="4"/>
        </top>
        <bottom style="medium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left/>
        <right/>
        <top style="medium">
          <color theme="4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4"/>
        </top>
        <bottom style="thin">
          <color theme="4"/>
        </bottom>
        <vertical style="thick">
          <color theme="0"/>
        </vertical>
      </border>
    </dxf>
    <dxf>
      <font>
        <b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3" defaultTableStyle="Family Budget Cash Available 3" defaultPivotStyle="PivotStyleMedium4">
    <tableStyle name="Family Budget Cash Available" pivot="0" count="6">
      <tableStyleElement type="wholeTable" dxfId="107"/>
      <tableStyleElement type="headerRow" dxfId="106"/>
      <tableStyleElement type="totalRow" dxfId="105"/>
      <tableStyleElement type="firstColumn" dxfId="104"/>
      <tableStyleElement type="firstHeaderCell" dxfId="103"/>
      <tableStyleElement type="firstTotalCell" dxfId="102"/>
    </tableStyle>
    <tableStyle name="Family Budget Cash Available 2" pivot="0" count="6">
      <tableStyleElement type="wholeTable" dxfId="101"/>
      <tableStyleElement type="headerRow" dxfId="100"/>
      <tableStyleElement type="totalRow" dxfId="99"/>
      <tableStyleElement type="firstColumn" dxfId="98"/>
      <tableStyleElement type="firstHeaderCell" dxfId="97"/>
      <tableStyleElement type="firstTotalCell" dxfId="96"/>
    </tableStyle>
    <tableStyle name="Family Budget Cash Available 3" pivot="0" count="6">
      <tableStyleElement type="wholeTable" dxfId="95"/>
      <tableStyleElement type="headerRow" dxfId="94"/>
      <tableStyleElement type="totalRow" dxfId="93"/>
      <tableStyleElement type="firstColumn" dxfId="92"/>
      <tableStyleElement type="firstHeaderCell" dxfId="91"/>
      <tableStyleElement type="firstTotalCell" dxfId="9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751418</xdr:colOff>
      <xdr:row>0</xdr:row>
      <xdr:rowOff>148168</xdr:rowOff>
    </xdr:from>
    <xdr:to>
      <xdr:col>11</xdr:col>
      <xdr:colOff>675215</xdr:colOff>
      <xdr:row>2</xdr:row>
      <xdr:rowOff>188382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51" y="148168"/>
          <a:ext cx="728131" cy="728131"/>
        </a:xfrm>
        <a:prstGeom prst="rect">
          <a:avLst/>
        </a:prstGeom>
      </xdr:spPr>
    </xdr:pic>
    <xdr:clientData/>
  </xdr:twoCellAnchor>
  <xdr:twoCellAnchor editAs="oneCell">
    <xdr:from>
      <xdr:col>11</xdr:col>
      <xdr:colOff>723901</xdr:colOff>
      <xdr:row>0</xdr:row>
      <xdr:rowOff>162985</xdr:rowOff>
    </xdr:from>
    <xdr:to>
      <xdr:col>12</xdr:col>
      <xdr:colOff>647699</xdr:colOff>
      <xdr:row>2</xdr:row>
      <xdr:rowOff>203199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9068" y="162985"/>
          <a:ext cx="728131" cy="728131"/>
        </a:xfrm>
        <a:prstGeom prst="rect">
          <a:avLst/>
        </a:prstGeom>
      </xdr:spPr>
    </xdr:pic>
    <xdr:clientData/>
  </xdr:twoCellAnchor>
  <xdr:twoCellAnchor editAs="oneCell">
    <xdr:from>
      <xdr:col>12</xdr:col>
      <xdr:colOff>696385</xdr:colOff>
      <xdr:row>0</xdr:row>
      <xdr:rowOff>177802</xdr:rowOff>
    </xdr:from>
    <xdr:to>
      <xdr:col>13</xdr:col>
      <xdr:colOff>620183</xdr:colOff>
      <xdr:row>2</xdr:row>
      <xdr:rowOff>218016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5885" y="177802"/>
          <a:ext cx="728131" cy="7281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_Ingresos" displayName="tbl_Ingresos" ref="B7:P11" totalsRowCount="1" totalsRowDxfId="89">
  <tableColumns count="15">
    <tableColumn id="1" name="Tipo de Rendimento" totalsRowLabel="Total de rendimentos" dataDxfId="88" totalsRowDxfId="87"/>
    <tableColumn id="2" name="Jan" totalsRowFunction="sum" dataDxfId="86" totalsRowDxfId="85"/>
    <tableColumn id="3" name="Fev" totalsRowFunction="sum" dataDxfId="84" totalsRowDxfId="83"/>
    <tableColumn id="4" name="Mar" totalsRowFunction="sum" dataDxfId="82" totalsRowDxfId="81"/>
    <tableColumn id="5" name="Abr" totalsRowFunction="sum" dataDxfId="80" totalsRowDxfId="79"/>
    <tableColumn id="6" name="Mai" totalsRowFunction="sum" dataDxfId="78" totalsRowDxfId="77"/>
    <tableColumn id="7" name="Jun" totalsRowFunction="sum" dataDxfId="76" totalsRowDxfId="75"/>
    <tableColumn id="8" name="Jul" totalsRowFunction="sum" dataDxfId="74" totalsRowDxfId="73"/>
    <tableColumn id="9" name="Ago" totalsRowFunction="sum" dataDxfId="72" totalsRowDxfId="71"/>
    <tableColumn id="10" name="Set" totalsRowFunction="sum" dataDxfId="70" totalsRowDxfId="69"/>
    <tableColumn id="11" name="Out" totalsRowFunction="sum" dataDxfId="68" totalsRowDxfId="67"/>
    <tableColumn id="12" name="Nov" totalsRowFunction="sum" dataDxfId="66" totalsRowDxfId="65"/>
    <tableColumn id="13" name="Dez" totalsRowFunction="sum" dataDxfId="64" totalsRowDxfId="63"/>
    <tableColumn id="14" name="Total Anual" totalsRowFunction="sum" dataDxfId="62" totalsRowDxfId="61">
      <calculatedColumnFormula>SUM(tbl_Ingresos[[#This Row],[Jan]:[Dez]])</calculatedColumnFormula>
    </tableColumn>
    <tableColumn id="15" name="Tendência" dataDxfId="60" totalsRowDxfId="59"/>
  </tableColumns>
  <tableStyleInfo name="Family Budget Cash Available 2" showFirstColumn="1" showLastColumn="0" showRowStripes="1" showColumnStripes="0"/>
  <extLst>
    <ext xmlns:x14="http://schemas.microsoft.com/office/spreadsheetml/2009/9/main" uri="{504A1905-F514-4f6f-8877-14C23A59335A}">
      <x14:table altText="Ingresos mensuales" altTextSummary="Resumen de los ingresos por tipo para cada mes calendario"/>
    </ext>
  </extLst>
</table>
</file>

<file path=xl/tables/table2.xml><?xml version="1.0" encoding="utf-8"?>
<table xmlns="http://schemas.openxmlformats.org/spreadsheetml/2006/main" id="2" name="tbl_Gastos" displayName="tbl_Gastos" ref="B13:P28" totalsRowCount="1">
  <tableColumns count="15">
    <tableColumn id="1" name="GASTOS" totalsRowLabel="TOTAL DE GASTOS" dataDxfId="58" totalsRowDxfId="57"/>
    <tableColumn id="2" name="Jan" totalsRowFunction="sum" dataDxfId="56" totalsRowDxfId="55"/>
    <tableColumn id="3" name="Fev" totalsRowFunction="sum" dataDxfId="54" totalsRowDxfId="53"/>
    <tableColumn id="4" name="Mar" totalsRowFunction="sum" dataDxfId="52" totalsRowDxfId="51"/>
    <tableColumn id="5" name="Abr" totalsRowFunction="sum" dataDxfId="50" totalsRowDxfId="49"/>
    <tableColumn id="6" name="Mai" totalsRowFunction="sum" dataDxfId="48" totalsRowDxfId="47"/>
    <tableColumn id="7" name="Jun" totalsRowFunction="sum" dataDxfId="46" totalsRowDxfId="45"/>
    <tableColumn id="8" name="Jul" totalsRowFunction="sum" dataDxfId="44" totalsRowDxfId="43"/>
    <tableColumn id="9" name="Ago" totalsRowFunction="sum" dataDxfId="42" totalsRowDxfId="41"/>
    <tableColumn id="10" name="Set" totalsRowFunction="sum" dataDxfId="40" totalsRowDxfId="39"/>
    <tableColumn id="11" name="Out" totalsRowFunction="sum" dataDxfId="38" totalsRowDxfId="37"/>
    <tableColumn id="12" name="Nov" totalsRowFunction="sum" dataDxfId="36" totalsRowDxfId="35"/>
    <tableColumn id="13" name="Dez" totalsRowFunction="sum" dataDxfId="34" totalsRowDxfId="33"/>
    <tableColumn id="14" name="Total Anual" totalsRowFunction="sum" dataDxfId="32" totalsRowDxfId="31">
      <calculatedColumnFormula>SUM(tbl_Gastos[[#This Row],[Jan]:[Dez]])</calculatedColumnFormula>
    </tableColumn>
    <tableColumn id="15" name="Tendência" dataDxfId="30" totalsRowDxfId="29"/>
  </tableColumns>
  <tableStyleInfo name="Family Budget Cash Available 3" showFirstColumn="1" showLastColumn="0" showRowStripes="1" showColumnStripes="0"/>
  <extLst>
    <ext xmlns:x14="http://schemas.microsoft.com/office/spreadsheetml/2009/9/main" uri="{504A1905-F514-4f6f-8877-14C23A59335A}">
      <x14:table altText="Gastos mensuales" altTextSummary="Resumen de gastos para cada mes calendario."/>
    </ext>
  </extLst>
</table>
</file>

<file path=xl/tables/table3.xml><?xml version="1.0" encoding="utf-8"?>
<table xmlns="http://schemas.openxmlformats.org/spreadsheetml/2006/main" id="3" name="tbl_EfectivoDisponible" displayName="tbl_EfectivoDisponible" ref="B4:P5">
  <tableColumns count="15">
    <tableColumn id="1" name="Dinheiro disponível" totalsRowLabel="Total" dataDxfId="28" totalsRowDxfId="27"/>
    <tableColumn id="2" name="Jan" dataDxfId="26" totalsRowDxfId="25">
      <calculatedColumnFormula>tbl_Ingresos[[#Totals],[Jan]]-tbl_Gastos[[#Totals],[Jan]]</calculatedColumnFormula>
    </tableColumn>
    <tableColumn id="3" name="Fev" dataDxfId="24" totalsRowDxfId="23">
      <calculatedColumnFormula>tbl_Ingresos[[#Totals],[Fev]]-tbl_Gastos[[#Totals],[Fev]]</calculatedColumnFormula>
    </tableColumn>
    <tableColumn id="4" name="Mar" dataDxfId="22" totalsRowDxfId="21">
      <calculatedColumnFormula>tbl_Ingresos[[#Totals],[Mar]]-tbl_Gastos[[#Totals],[Mar]]</calculatedColumnFormula>
    </tableColumn>
    <tableColumn id="5" name="Abr" dataDxfId="20" totalsRowDxfId="19">
      <calculatedColumnFormula>tbl_Ingresos[[#Totals],[Abr]]-tbl_Gastos[[#Totals],[Abr]]</calculatedColumnFormula>
    </tableColumn>
    <tableColumn id="6" name="Mai" dataDxfId="18" totalsRowDxfId="17">
      <calculatedColumnFormula>tbl_Ingresos[[#Totals],[Mai]]-tbl_Gastos[[#Totals],[Mai]]</calculatedColumnFormula>
    </tableColumn>
    <tableColumn id="7" name="Jun" dataDxfId="16" totalsRowDxfId="15">
      <calculatedColumnFormula>tbl_Ingresos[[#Totals],[Jun]]-tbl_Gastos[[#Totals],[Jun]]</calculatedColumnFormula>
    </tableColumn>
    <tableColumn id="8" name="Jul" dataDxfId="14" totalsRowDxfId="13">
      <calculatedColumnFormula>tbl_Ingresos[[#Totals],[Jul]]-tbl_Gastos[[#Totals],[Jul]]</calculatedColumnFormula>
    </tableColumn>
    <tableColumn id="9" name="Ago" dataDxfId="12" totalsRowDxfId="11">
      <calculatedColumnFormula>tbl_Ingresos[[#Totals],[Ago]]-tbl_Gastos[[#Totals],[Ago]]</calculatedColumnFormula>
    </tableColumn>
    <tableColumn id="10" name="Set" dataDxfId="10" totalsRowDxfId="9">
      <calculatedColumnFormula>tbl_Ingresos[[#Totals],[Set]]-tbl_Gastos[[#Totals],[Set]]</calculatedColumnFormula>
    </tableColumn>
    <tableColumn id="11" name="Out" dataDxfId="8" totalsRowDxfId="7">
      <calculatedColumnFormula>tbl_Ingresos[[#Totals],[Out]]-tbl_Gastos[[#Totals],[Out]]</calculatedColumnFormula>
    </tableColumn>
    <tableColumn id="12" name="Nov" dataDxfId="6" totalsRowDxfId="5">
      <calculatedColumnFormula>tbl_Ingresos[[#Totals],[Nov]]-tbl_Gastos[[#Totals],[Nov]]</calculatedColumnFormula>
    </tableColumn>
    <tableColumn id="13" name="Dez" dataDxfId="4" totalsRowDxfId="3">
      <calculatedColumnFormula>tbl_Ingresos[[#Totals],[Dez]]-tbl_Gastos[[#Totals],[Dez]]</calculatedColumnFormula>
    </tableColumn>
    <tableColumn id="14" name="Total Anual" dataDxfId="2" totalsRowDxfId="1">
      <calculatedColumnFormula>tbl_Ingresos[[#Totals],[Total Anual]]-tbl_Gastos[[#Totals],[Total Anual]]</calculatedColumnFormula>
    </tableColumn>
    <tableColumn id="15" name="Tendência" totalsRowFunction="count" dataDxfId="0"/>
  </tableColumns>
  <tableStyleInfo name="Family Budget Cash Available" showFirstColumn="1" showLastColumn="0" showRowStripes="1" showColumnStripes="0"/>
  <extLst>
    <ext xmlns:x14="http://schemas.microsoft.com/office/spreadsheetml/2009/9/main" uri="{504A1905-F514-4f6f-8877-14C23A59335A}">
      <x14:table altText="EFECTIVO MENSUAL DISPONIBLE" altTextSummary="Proporciona un resumen del efectivo disponible (ingresos menos gastos) para cada mes calendario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A9F4E"/>
      </a:accent1>
      <a:accent2>
        <a:srgbClr val="6CCACD"/>
      </a:accent2>
      <a:accent3>
        <a:srgbClr val="F26C63"/>
      </a:accent3>
      <a:accent4>
        <a:srgbClr val="9ACF6D"/>
      </a:accent4>
      <a:accent5>
        <a:srgbClr val="F1CA50"/>
      </a:accent5>
      <a:accent6>
        <a:srgbClr val="B18FC0"/>
      </a:accent6>
      <a:hlink>
        <a:srgbClr val="5BBDE2"/>
      </a:hlink>
      <a:folHlink>
        <a:srgbClr val="B18FC0"/>
      </a:folHlink>
    </a:clrScheme>
    <a:fontScheme name="Family Budge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oeconomizar.ne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moeconomizar.net/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zoomScale="90" zoomScaleNormal="90" workbookViewId="0">
      <selection activeCell="C6" sqref="C6"/>
    </sheetView>
  </sheetViews>
  <sheetFormatPr defaultColWidth="11.5546875" defaultRowHeight="13.2" x14ac:dyDescent="0.25"/>
  <cols>
    <col min="1" max="1" width="3.77734375" customWidth="1"/>
    <col min="2" max="2" width="53.5546875" customWidth="1"/>
    <col min="3" max="3" width="49" customWidth="1"/>
    <col min="4" max="4" width="47.44140625" customWidth="1"/>
  </cols>
  <sheetData>
    <row r="2" spans="2:4" ht="28.2" x14ac:dyDescent="0.5">
      <c r="B2" s="13" t="s">
        <v>42</v>
      </c>
    </row>
    <row r="4" spans="2:4" ht="147" customHeight="1" x14ac:dyDescent="0.25">
      <c r="B4" s="35" t="s">
        <v>39</v>
      </c>
      <c r="C4" s="35" t="s">
        <v>40</v>
      </c>
      <c r="D4" s="35" t="s">
        <v>41</v>
      </c>
    </row>
    <row r="8" spans="2:4" ht="17.399999999999999" x14ac:dyDescent="0.25">
      <c r="C8" s="36" t="s">
        <v>9</v>
      </c>
    </row>
  </sheetData>
  <hyperlinks>
    <hyperlink ref="C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U31"/>
  <sheetViews>
    <sheetView showGridLines="0" tabSelected="1" zoomScale="90" zoomScaleNormal="90" workbookViewId="0">
      <selection activeCell="Q8" sqref="Q8"/>
    </sheetView>
  </sheetViews>
  <sheetFormatPr defaultColWidth="9.109375" defaultRowHeight="21" customHeight="1" x14ac:dyDescent="0.25"/>
  <cols>
    <col min="1" max="1" width="1.44140625" style="2" customWidth="1"/>
    <col min="2" max="2" width="27.44140625" style="2" customWidth="1"/>
    <col min="3" max="14" width="12" style="2" customWidth="1"/>
    <col min="15" max="15" width="16.6640625" style="2" customWidth="1"/>
    <col min="16" max="16" width="14.44140625" style="2" customWidth="1"/>
    <col min="17" max="17" width="9.109375" style="2"/>
    <col min="18" max="18" width="49.44140625" style="2" customWidth="1"/>
    <col min="19" max="16384" width="9.109375" style="2"/>
  </cols>
  <sheetData>
    <row r="1" spans="1:21" ht="33" customHeight="1" x14ac:dyDescent="0.5">
      <c r="A1" s="1"/>
      <c r="B1" s="13" t="s">
        <v>7</v>
      </c>
      <c r="C1" s="1"/>
      <c r="D1" s="1"/>
      <c r="E1" s="1"/>
      <c r="F1" s="1"/>
      <c r="H1" s="1"/>
      <c r="I1" s="1"/>
      <c r="J1" s="1"/>
      <c r="M1" s="1"/>
      <c r="N1"/>
      <c r="O1"/>
      <c r="P1"/>
      <c r="R1" s="13" t="s">
        <v>43</v>
      </c>
      <c r="U1" s="13"/>
    </row>
    <row r="2" spans="1:21" ht="21" customHeight="1" thickBot="1" x14ac:dyDescent="0.4">
      <c r="A2" s="1"/>
      <c r="B2" s="3" t="s">
        <v>8</v>
      </c>
      <c r="C2" s="4" t="s">
        <v>6</v>
      </c>
      <c r="D2" s="1"/>
      <c r="E2" s="1"/>
      <c r="F2" s="1"/>
      <c r="H2" s="1"/>
      <c r="I2" s="1"/>
      <c r="J2" s="1"/>
      <c r="K2" s="1"/>
      <c r="L2" s="1"/>
      <c r="M2" s="1"/>
      <c r="N2"/>
    </row>
    <row r="3" spans="1:21" ht="21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30" t="s">
        <v>44</v>
      </c>
    </row>
    <row r="4" spans="1:21" s="11" customFormat="1" ht="21" customHeight="1" thickTop="1" thickBot="1" x14ac:dyDescent="0.3">
      <c r="A4" s="10"/>
      <c r="B4" s="16" t="s">
        <v>11</v>
      </c>
      <c r="C4" s="17" t="s">
        <v>12</v>
      </c>
      <c r="D4" s="17" t="s">
        <v>13</v>
      </c>
      <c r="E4" s="17" t="s">
        <v>14</v>
      </c>
      <c r="F4" s="17" t="s">
        <v>15</v>
      </c>
      <c r="G4" s="17" t="s">
        <v>16</v>
      </c>
      <c r="H4" s="17" t="s">
        <v>17</v>
      </c>
      <c r="I4" s="17" t="s">
        <v>18</v>
      </c>
      <c r="J4" s="17" t="s">
        <v>19</v>
      </c>
      <c r="K4" s="17" t="s">
        <v>20</v>
      </c>
      <c r="L4" s="17" t="s">
        <v>21</v>
      </c>
      <c r="M4" s="17" t="s">
        <v>22</v>
      </c>
      <c r="N4" s="17" t="s">
        <v>23</v>
      </c>
      <c r="O4" s="17" t="s">
        <v>49</v>
      </c>
      <c r="P4" s="17" t="s">
        <v>50</v>
      </c>
      <c r="R4" s="31">
        <v>6000</v>
      </c>
    </row>
    <row r="5" spans="1:21" s="6" customFormat="1" ht="21" customHeight="1" thickTop="1" thickBot="1" x14ac:dyDescent="0.3">
      <c r="A5" s="5"/>
      <c r="B5" s="8" t="s">
        <v>10</v>
      </c>
      <c r="C5" s="27">
        <f>tbl_Ingresos[[#Totals],[Jan]]-tbl_Gastos[[#Totals],[Jan]]</f>
        <v>1220</v>
      </c>
      <c r="D5" s="27">
        <f>tbl_Ingresos[[#Totals],[Fev]]-tbl_Gastos[[#Totals],[Fev]]</f>
        <v>1587</v>
      </c>
      <c r="E5" s="27">
        <f>tbl_Ingresos[[#Totals],[Mar]]-tbl_Gastos[[#Totals],[Mar]]</f>
        <v>1174</v>
      </c>
      <c r="F5" s="27">
        <f>tbl_Ingresos[[#Totals],[Abr]]-tbl_Gastos[[#Totals],[Abr]]</f>
        <v>1445</v>
      </c>
      <c r="G5" s="27">
        <f>tbl_Ingresos[[#Totals],[Mai]]-tbl_Gastos[[#Totals],[Mai]]</f>
        <v>1391</v>
      </c>
      <c r="H5" s="27">
        <f>tbl_Ingresos[[#Totals],[Jun]]-tbl_Gastos[[#Totals],[Jun]]</f>
        <v>1434</v>
      </c>
      <c r="I5" s="27">
        <f>tbl_Ingresos[[#Totals],[Jul]]-tbl_Gastos[[#Totals],[Jul]]</f>
        <v>1085</v>
      </c>
      <c r="J5" s="27">
        <f>tbl_Ingresos[[#Totals],[Ago]]-tbl_Gastos[[#Totals],[Ago]]</f>
        <v>1181</v>
      </c>
      <c r="K5" s="27">
        <f>tbl_Ingresos[[#Totals],[Set]]-tbl_Gastos[[#Totals],[Set]]</f>
        <v>1445</v>
      </c>
      <c r="L5" s="27">
        <f>tbl_Ingresos[[#Totals],[Out]]-tbl_Gastos[[#Totals],[Out]]</f>
        <v>1466</v>
      </c>
      <c r="M5" s="27">
        <f>tbl_Ingresos[[#Totals],[Nov]]-tbl_Gastos[[#Totals],[Nov]]</f>
        <v>0</v>
      </c>
      <c r="N5" s="27">
        <f>tbl_Ingresos[[#Totals],[Dez]]-tbl_Gastos[[#Totals],[Dez]]</f>
        <v>0</v>
      </c>
      <c r="O5" s="27">
        <f>tbl_Ingresos[[#Totals],[Total Anual]]-tbl_Gastos[[#Totals],[Total Anual]]</f>
        <v>13428</v>
      </c>
      <c r="P5" s="14"/>
    </row>
    <row r="6" spans="1:21" ht="21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R6" s="30" t="s">
        <v>45</v>
      </c>
    </row>
    <row r="7" spans="1:21" ht="21" customHeight="1" x14ac:dyDescent="0.25">
      <c r="A7" s="1"/>
      <c r="B7" s="18" t="s">
        <v>24</v>
      </c>
      <c r="C7" s="17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17</v>
      </c>
      <c r="I7" s="17" t="s">
        <v>18</v>
      </c>
      <c r="J7" s="17" t="s">
        <v>19</v>
      </c>
      <c r="K7" s="17" t="s">
        <v>20</v>
      </c>
      <c r="L7" s="17" t="s">
        <v>21</v>
      </c>
      <c r="M7" s="17" t="s">
        <v>22</v>
      </c>
      <c r="N7" s="17" t="s">
        <v>23</v>
      </c>
      <c r="O7" s="17" t="s">
        <v>49</v>
      </c>
      <c r="P7" s="17" t="s">
        <v>50</v>
      </c>
      <c r="R7" s="33">
        <v>20000</v>
      </c>
    </row>
    <row r="8" spans="1:21" s="9" customFormat="1" ht="21" customHeight="1" x14ac:dyDescent="0.25">
      <c r="A8" s="7"/>
      <c r="B8" s="12" t="s">
        <v>25</v>
      </c>
      <c r="C8" s="27">
        <v>4000</v>
      </c>
      <c r="D8" s="27">
        <v>4410</v>
      </c>
      <c r="E8" s="27">
        <v>4019</v>
      </c>
      <c r="F8" s="27">
        <v>4263</v>
      </c>
      <c r="G8" s="27">
        <v>4123</v>
      </c>
      <c r="H8" s="27">
        <v>4308</v>
      </c>
      <c r="I8" s="27">
        <v>4162</v>
      </c>
      <c r="J8" s="27">
        <v>4165</v>
      </c>
      <c r="K8" s="27">
        <v>4248</v>
      </c>
      <c r="L8" s="27">
        <v>4324</v>
      </c>
      <c r="M8" s="27"/>
      <c r="N8" s="27"/>
      <c r="O8" s="27">
        <f>SUM(tbl_Ingresos[[#This Row],[Jan]:[Dez]])</f>
        <v>42022</v>
      </c>
      <c r="P8" s="12"/>
    </row>
    <row r="9" spans="1:21" s="8" customFormat="1" ht="21" customHeight="1" thickBot="1" x14ac:dyDescent="0.3">
      <c r="B9" s="12" t="s">
        <v>26</v>
      </c>
      <c r="C9" s="27">
        <v>275</v>
      </c>
      <c r="D9" s="27">
        <v>296</v>
      </c>
      <c r="E9" s="27">
        <v>251</v>
      </c>
      <c r="F9" s="27">
        <v>269</v>
      </c>
      <c r="G9" s="27">
        <v>252</v>
      </c>
      <c r="H9" s="27">
        <v>252</v>
      </c>
      <c r="I9" s="27">
        <v>262</v>
      </c>
      <c r="J9" s="27">
        <v>258</v>
      </c>
      <c r="K9" s="27">
        <v>296</v>
      </c>
      <c r="L9" s="27">
        <v>270</v>
      </c>
      <c r="M9" s="27"/>
      <c r="N9" s="27"/>
      <c r="O9" s="27">
        <f>SUM(tbl_Ingresos[[#This Row],[Jan]:[Dez]])</f>
        <v>2681</v>
      </c>
      <c r="P9" s="12"/>
    </row>
    <row r="10" spans="1:21" s="9" customFormat="1" ht="21" customHeight="1" thickBot="1" x14ac:dyDescent="0.3">
      <c r="A10" s="7"/>
      <c r="B10" s="12" t="s">
        <v>27</v>
      </c>
      <c r="C10" s="27">
        <v>500</v>
      </c>
      <c r="D10" s="27">
        <v>507</v>
      </c>
      <c r="E10" s="27">
        <v>551</v>
      </c>
      <c r="F10" s="27">
        <v>556</v>
      </c>
      <c r="G10" s="27">
        <v>588</v>
      </c>
      <c r="H10" s="27">
        <v>534</v>
      </c>
      <c r="I10" s="27">
        <v>533</v>
      </c>
      <c r="J10" s="27">
        <v>585</v>
      </c>
      <c r="K10" s="27">
        <v>560</v>
      </c>
      <c r="L10" s="27">
        <v>520</v>
      </c>
      <c r="M10" s="27"/>
      <c r="N10" s="27"/>
      <c r="O10" s="27">
        <f>SUM(tbl_Ingresos[[#This Row],[Jan]:[Dez]])</f>
        <v>5434</v>
      </c>
      <c r="P10" s="12"/>
      <c r="R10" s="30" t="s">
        <v>46</v>
      </c>
    </row>
    <row r="11" spans="1:21" s="20" customFormat="1" ht="26.25" customHeight="1" x14ac:dyDescent="0.25">
      <c r="A11" s="19"/>
      <c r="B11" s="22" t="s">
        <v>28</v>
      </c>
      <c r="C11" s="29">
        <f>SUBTOTAL(109,tbl_Ingresos[Jan])</f>
        <v>4775</v>
      </c>
      <c r="D11" s="29">
        <f>SUBTOTAL(109,tbl_Ingresos[Fev])</f>
        <v>5213</v>
      </c>
      <c r="E11" s="29">
        <f>SUBTOTAL(109,tbl_Ingresos[Mar])</f>
        <v>4821</v>
      </c>
      <c r="F11" s="29">
        <f>SUBTOTAL(109,tbl_Ingresos[Abr])</f>
        <v>5088</v>
      </c>
      <c r="G11" s="29">
        <f>SUBTOTAL(109,tbl_Ingresos[Mai])</f>
        <v>4963</v>
      </c>
      <c r="H11" s="29">
        <f>SUBTOTAL(109,tbl_Ingresos[Jun])</f>
        <v>5094</v>
      </c>
      <c r="I11" s="29">
        <f>SUBTOTAL(109,tbl_Ingresos[Jul])</f>
        <v>4957</v>
      </c>
      <c r="J11" s="29">
        <f>SUBTOTAL(109,tbl_Ingresos[Ago])</f>
        <v>5008</v>
      </c>
      <c r="K11" s="29">
        <f>SUBTOTAL(109,tbl_Ingresos[Set])</f>
        <v>5104</v>
      </c>
      <c r="L11" s="29">
        <f>SUBTOTAL(109,tbl_Ingresos[Out])</f>
        <v>5114</v>
      </c>
      <c r="M11" s="29">
        <f>SUBTOTAL(109,tbl_Ingresos[Nov])</f>
        <v>0</v>
      </c>
      <c r="N11" s="29">
        <f>SUBTOTAL(109,tbl_Ingresos[Dez])</f>
        <v>0</v>
      </c>
      <c r="O11" s="29">
        <f>SUBTOTAL(109,tbl_Ingresos[Total Anual])</f>
        <v>50137</v>
      </c>
      <c r="P11" s="21"/>
      <c r="R11" s="34">
        <f>tbl_EfectivoDisponible[Total Anual]+R4</f>
        <v>19428</v>
      </c>
    </row>
    <row r="12" spans="1:21" ht="21" customHeight="1" x14ac:dyDescent="0.25">
      <c r="A12" s="1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R12" s="32" t="s">
        <v>47</v>
      </c>
    </row>
    <row r="13" spans="1:21" ht="21" customHeight="1" x14ac:dyDescent="0.25">
      <c r="A13" s="1"/>
      <c r="B13" s="18" t="s">
        <v>4</v>
      </c>
      <c r="C13" s="17" t="s">
        <v>12</v>
      </c>
      <c r="D13" s="17" t="s">
        <v>13</v>
      </c>
      <c r="E13" s="17" t="s">
        <v>14</v>
      </c>
      <c r="F13" s="17" t="s">
        <v>15</v>
      </c>
      <c r="G13" s="17" t="s">
        <v>16</v>
      </c>
      <c r="H13" s="17" t="s">
        <v>17</v>
      </c>
      <c r="I13" s="17" t="s">
        <v>18</v>
      </c>
      <c r="J13" s="17" t="s">
        <v>19</v>
      </c>
      <c r="K13" s="17" t="s">
        <v>20</v>
      </c>
      <c r="L13" s="17" t="s">
        <v>21</v>
      </c>
      <c r="M13" s="17" t="s">
        <v>22</v>
      </c>
      <c r="N13" s="17" t="s">
        <v>23</v>
      </c>
      <c r="O13" s="17" t="s">
        <v>49</v>
      </c>
      <c r="P13" s="17" t="s">
        <v>50</v>
      </c>
    </row>
    <row r="14" spans="1:21" ht="21" customHeight="1" x14ac:dyDescent="0.25">
      <c r="A14" s="1"/>
      <c r="B14" s="12" t="s">
        <v>29</v>
      </c>
      <c r="C14" s="27">
        <v>1500</v>
      </c>
      <c r="D14" s="27">
        <v>1500</v>
      </c>
      <c r="E14" s="27">
        <v>1500</v>
      </c>
      <c r="F14" s="27">
        <v>1500</v>
      </c>
      <c r="G14" s="27">
        <v>1500</v>
      </c>
      <c r="H14" s="27">
        <v>1500</v>
      </c>
      <c r="I14" s="27">
        <v>1500</v>
      </c>
      <c r="J14" s="27">
        <v>1500</v>
      </c>
      <c r="K14" s="27">
        <v>1500</v>
      </c>
      <c r="L14" s="27">
        <v>1500</v>
      </c>
      <c r="M14" s="25"/>
      <c r="N14" s="25"/>
      <c r="O14" s="27">
        <f>SUM(tbl_Gastos[[#This Row],[Jan]:[Dez]])</f>
        <v>15000</v>
      </c>
      <c r="P14" s="15"/>
      <c r="R14" s="37" t="s">
        <v>48</v>
      </c>
    </row>
    <row r="15" spans="1:21" ht="21" customHeight="1" x14ac:dyDescent="0.25">
      <c r="A15" s="1"/>
      <c r="B15" s="12" t="s">
        <v>30</v>
      </c>
      <c r="C15" s="27">
        <v>250</v>
      </c>
      <c r="D15" s="27">
        <v>331</v>
      </c>
      <c r="E15" s="27">
        <v>299</v>
      </c>
      <c r="F15" s="27">
        <v>333</v>
      </c>
      <c r="G15" s="27">
        <v>324</v>
      </c>
      <c r="H15" s="27">
        <v>313</v>
      </c>
      <c r="I15" s="27">
        <v>338</v>
      </c>
      <c r="J15" s="27">
        <v>225</v>
      </c>
      <c r="K15" s="27">
        <v>258</v>
      </c>
      <c r="L15" s="27">
        <v>322</v>
      </c>
      <c r="M15" s="25"/>
      <c r="N15" s="25"/>
      <c r="O15" s="27">
        <f>SUM(tbl_Gastos[[#This Row],[Jan]:[Dez]])</f>
        <v>2993</v>
      </c>
      <c r="P15" s="15"/>
    </row>
    <row r="16" spans="1:21" ht="21" customHeight="1" x14ac:dyDescent="0.25">
      <c r="A16" s="1"/>
      <c r="B16" s="12" t="s">
        <v>31</v>
      </c>
      <c r="C16" s="27">
        <v>345</v>
      </c>
      <c r="D16" s="27">
        <v>345</v>
      </c>
      <c r="E16" s="27">
        <v>345</v>
      </c>
      <c r="F16" s="27">
        <v>345</v>
      </c>
      <c r="G16" s="27">
        <v>345</v>
      </c>
      <c r="H16" s="27">
        <v>345</v>
      </c>
      <c r="I16" s="27">
        <v>345</v>
      </c>
      <c r="J16" s="27">
        <v>345</v>
      </c>
      <c r="K16" s="27">
        <v>345</v>
      </c>
      <c r="L16" s="27">
        <v>345</v>
      </c>
      <c r="M16" s="25"/>
      <c r="N16" s="25"/>
      <c r="O16" s="27">
        <f>SUM(tbl_Gastos[[#This Row],[Jan]:[Dez]])</f>
        <v>3450</v>
      </c>
      <c r="P16" s="15"/>
    </row>
    <row r="17" spans="1:16" ht="21" customHeight="1" x14ac:dyDescent="0.25">
      <c r="A17" s="1"/>
      <c r="B17" s="12" t="s">
        <v>0</v>
      </c>
      <c r="C17" s="27">
        <v>120</v>
      </c>
      <c r="D17" s="27">
        <v>120</v>
      </c>
      <c r="E17" s="27">
        <v>120</v>
      </c>
      <c r="F17" s="27">
        <v>120</v>
      </c>
      <c r="G17" s="27">
        <v>120</v>
      </c>
      <c r="H17" s="27">
        <v>120</v>
      </c>
      <c r="I17" s="27">
        <v>120</v>
      </c>
      <c r="J17" s="27">
        <v>120</v>
      </c>
      <c r="K17" s="27">
        <v>120</v>
      </c>
      <c r="L17" s="27">
        <v>120</v>
      </c>
      <c r="M17" s="25"/>
      <c r="N17" s="25"/>
      <c r="O17" s="27">
        <f>SUM(tbl_Gastos[[#This Row],[Jan]:[Dez]])</f>
        <v>1200</v>
      </c>
      <c r="P17" s="15"/>
    </row>
    <row r="18" spans="1:16" ht="21" customHeight="1" x14ac:dyDescent="0.25">
      <c r="A18" s="1"/>
      <c r="B18" s="12" t="s">
        <v>32</v>
      </c>
      <c r="C18" s="27">
        <v>50</v>
      </c>
      <c r="D18" s="27">
        <v>50</v>
      </c>
      <c r="E18" s="27">
        <v>50</v>
      </c>
      <c r="F18" s="27">
        <v>50</v>
      </c>
      <c r="G18" s="27">
        <v>50</v>
      </c>
      <c r="H18" s="27">
        <v>50</v>
      </c>
      <c r="I18" s="27">
        <v>50</v>
      </c>
      <c r="J18" s="27">
        <v>50</v>
      </c>
      <c r="K18" s="27">
        <v>50</v>
      </c>
      <c r="L18" s="27">
        <v>50</v>
      </c>
      <c r="M18" s="25"/>
      <c r="N18" s="25"/>
      <c r="O18" s="27">
        <f>SUM(tbl_Gastos[[#This Row],[Jan]:[Dez]])</f>
        <v>500</v>
      </c>
      <c r="P18" s="15"/>
    </row>
    <row r="19" spans="1:16" ht="21" customHeight="1" x14ac:dyDescent="0.25">
      <c r="A19" s="1"/>
      <c r="B19" s="12" t="s">
        <v>33</v>
      </c>
      <c r="C19" s="27">
        <v>72</v>
      </c>
      <c r="D19" s="27">
        <v>70</v>
      </c>
      <c r="E19" s="27">
        <v>80</v>
      </c>
      <c r="F19" s="27">
        <v>70</v>
      </c>
      <c r="G19" s="27">
        <v>75</v>
      </c>
      <c r="H19" s="27">
        <v>80</v>
      </c>
      <c r="I19" s="27">
        <v>90</v>
      </c>
      <c r="J19" s="27">
        <v>73</v>
      </c>
      <c r="K19" s="27">
        <v>75</v>
      </c>
      <c r="L19" s="27">
        <v>70</v>
      </c>
      <c r="M19" s="25"/>
      <c r="N19" s="25"/>
      <c r="O19" s="27">
        <f>SUM(tbl_Gastos[[#This Row],[Jan]:[Dez]])</f>
        <v>755</v>
      </c>
      <c r="P19" s="15"/>
    </row>
    <row r="20" spans="1:16" ht="21" customHeight="1" x14ac:dyDescent="0.25">
      <c r="A20" s="1"/>
      <c r="B20" s="12" t="s">
        <v>34</v>
      </c>
      <c r="C20" s="27">
        <v>60</v>
      </c>
      <c r="D20" s="27">
        <v>63</v>
      </c>
      <c r="E20" s="27">
        <v>65</v>
      </c>
      <c r="F20" s="27">
        <v>60</v>
      </c>
      <c r="G20" s="27">
        <v>65</v>
      </c>
      <c r="H20" s="27">
        <v>60</v>
      </c>
      <c r="I20" s="27">
        <v>63</v>
      </c>
      <c r="J20" s="27">
        <v>60</v>
      </c>
      <c r="K20" s="27">
        <v>63</v>
      </c>
      <c r="L20" s="27">
        <v>60</v>
      </c>
      <c r="M20" s="25"/>
      <c r="N20" s="25"/>
      <c r="O20" s="27">
        <f>SUM(tbl_Gastos[[#This Row],[Jan]:[Dez]])</f>
        <v>619</v>
      </c>
      <c r="P20" s="15"/>
    </row>
    <row r="21" spans="1:16" ht="21" customHeight="1" x14ac:dyDescent="0.25">
      <c r="A21" s="1"/>
      <c r="B21" s="12" t="s">
        <v>3</v>
      </c>
      <c r="C21" s="27">
        <v>45</v>
      </c>
      <c r="D21" s="27">
        <v>45</v>
      </c>
      <c r="E21" s="27">
        <v>45</v>
      </c>
      <c r="F21" s="27">
        <v>45</v>
      </c>
      <c r="G21" s="27">
        <v>45</v>
      </c>
      <c r="H21" s="27">
        <v>45</v>
      </c>
      <c r="I21" s="27">
        <v>45</v>
      </c>
      <c r="J21" s="27">
        <v>45</v>
      </c>
      <c r="K21" s="27">
        <v>45</v>
      </c>
      <c r="L21" s="27">
        <v>45</v>
      </c>
      <c r="M21" s="26"/>
      <c r="N21" s="25"/>
      <c r="O21" s="27">
        <f>SUM(tbl_Gastos[[#This Row],[Jan]:[Dez]])</f>
        <v>450</v>
      </c>
      <c r="P21" s="15"/>
    </row>
    <row r="22" spans="1:16" ht="21" customHeight="1" x14ac:dyDescent="0.25">
      <c r="A22" s="1"/>
      <c r="B22" s="12" t="s">
        <v>35</v>
      </c>
      <c r="C22" s="27">
        <v>155</v>
      </c>
      <c r="D22" s="27">
        <v>155</v>
      </c>
      <c r="E22" s="27">
        <v>158</v>
      </c>
      <c r="F22" s="27">
        <v>160</v>
      </c>
      <c r="G22" s="27">
        <v>165</v>
      </c>
      <c r="H22" s="27">
        <v>200</v>
      </c>
      <c r="I22" s="27">
        <v>340</v>
      </c>
      <c r="J22" s="27">
        <v>350</v>
      </c>
      <c r="K22" s="27">
        <v>240</v>
      </c>
      <c r="L22" s="27">
        <v>180</v>
      </c>
      <c r="M22" s="25"/>
      <c r="N22" s="25"/>
      <c r="O22" s="27">
        <f>SUM(tbl_Gastos[[#This Row],[Jan]:[Dez]])</f>
        <v>2103</v>
      </c>
      <c r="P22" s="15"/>
    </row>
    <row r="23" spans="1:16" ht="21" customHeight="1" x14ac:dyDescent="0.25">
      <c r="A23" s="1"/>
      <c r="B23" s="12" t="s">
        <v>1</v>
      </c>
      <c r="C23" s="27">
        <v>35</v>
      </c>
      <c r="D23" s="27">
        <v>35</v>
      </c>
      <c r="E23" s="27">
        <v>37</v>
      </c>
      <c r="F23" s="27">
        <v>39</v>
      </c>
      <c r="G23" s="27">
        <v>45</v>
      </c>
      <c r="H23" s="27">
        <v>42</v>
      </c>
      <c r="I23" s="27">
        <v>42</v>
      </c>
      <c r="J23" s="27">
        <v>36</v>
      </c>
      <c r="K23" s="27">
        <v>38</v>
      </c>
      <c r="L23" s="27">
        <v>40</v>
      </c>
      <c r="M23" s="25"/>
      <c r="N23" s="25"/>
      <c r="O23" s="27">
        <f>SUM(tbl_Gastos[[#This Row],[Jan]:[Dez]])</f>
        <v>389</v>
      </c>
      <c r="P23" s="15"/>
    </row>
    <row r="24" spans="1:16" ht="21" customHeight="1" x14ac:dyDescent="0.25">
      <c r="A24" s="1"/>
      <c r="B24" s="12" t="s">
        <v>2</v>
      </c>
      <c r="C24" s="27">
        <v>50</v>
      </c>
      <c r="D24" s="27">
        <v>45</v>
      </c>
      <c r="E24" s="27">
        <v>40</v>
      </c>
      <c r="F24" s="27">
        <v>40</v>
      </c>
      <c r="G24" s="27">
        <v>42</v>
      </c>
      <c r="H24" s="27">
        <v>50</v>
      </c>
      <c r="I24" s="27">
        <v>55</v>
      </c>
      <c r="J24" s="27">
        <v>40</v>
      </c>
      <c r="K24" s="27">
        <v>43</v>
      </c>
      <c r="L24" s="27">
        <v>30</v>
      </c>
      <c r="M24" s="25"/>
      <c r="N24" s="25"/>
      <c r="O24" s="27">
        <f>SUM(tbl_Gastos[[#This Row],[Jan]:[Dez]])</f>
        <v>435</v>
      </c>
      <c r="P24" s="15"/>
    </row>
    <row r="25" spans="1:16" ht="21" customHeight="1" x14ac:dyDescent="0.25">
      <c r="A25" s="1"/>
      <c r="B25" s="12" t="s">
        <v>36</v>
      </c>
      <c r="C25" s="27">
        <v>123</v>
      </c>
      <c r="D25" s="27">
        <v>92</v>
      </c>
      <c r="E25" s="27">
        <v>58</v>
      </c>
      <c r="F25" s="27">
        <v>131</v>
      </c>
      <c r="G25" s="27">
        <v>46</v>
      </c>
      <c r="H25" s="27">
        <v>105</v>
      </c>
      <c r="I25" s="27">
        <v>84</v>
      </c>
      <c r="J25" s="27">
        <v>108</v>
      </c>
      <c r="K25" s="27">
        <v>132</v>
      </c>
      <c r="L25" s="27">
        <v>136</v>
      </c>
      <c r="M25" s="25"/>
      <c r="N25" s="25"/>
      <c r="O25" s="27">
        <f>SUM(tbl_Gastos[[#This Row],[Jan]:[Dez]])</f>
        <v>1015</v>
      </c>
      <c r="P25" s="15"/>
    </row>
    <row r="26" spans="1:16" customFormat="1" ht="21" customHeight="1" x14ac:dyDescent="0.25">
      <c r="B26" s="12" t="s">
        <v>37</v>
      </c>
      <c r="C26" s="27">
        <v>550</v>
      </c>
      <c r="D26" s="27">
        <v>550</v>
      </c>
      <c r="E26" s="27">
        <v>550</v>
      </c>
      <c r="F26" s="27">
        <v>550</v>
      </c>
      <c r="G26" s="27">
        <v>550</v>
      </c>
      <c r="H26" s="27">
        <v>550</v>
      </c>
      <c r="I26" s="27">
        <v>550</v>
      </c>
      <c r="J26" s="27">
        <v>550</v>
      </c>
      <c r="K26" s="27">
        <v>550</v>
      </c>
      <c r="L26" s="27">
        <v>550</v>
      </c>
      <c r="M26" s="25"/>
      <c r="N26" s="25"/>
      <c r="O26" s="27">
        <f>SUM(tbl_Gastos[[#This Row],[Jan]:[Dez]])</f>
        <v>5500</v>
      </c>
      <c r="P26" s="15"/>
    </row>
    <row r="27" spans="1:16" ht="21" customHeight="1" x14ac:dyDescent="0.25">
      <c r="A27" s="1"/>
      <c r="B27" s="12" t="s">
        <v>38</v>
      </c>
      <c r="C27" s="27">
        <v>200</v>
      </c>
      <c r="D27" s="27">
        <v>225</v>
      </c>
      <c r="E27" s="27">
        <v>300</v>
      </c>
      <c r="F27" s="27">
        <v>200</v>
      </c>
      <c r="G27" s="27">
        <v>200</v>
      </c>
      <c r="H27" s="27">
        <v>200</v>
      </c>
      <c r="I27" s="27">
        <v>250</v>
      </c>
      <c r="J27" s="27">
        <v>325</v>
      </c>
      <c r="K27" s="27">
        <v>200</v>
      </c>
      <c r="L27" s="27">
        <v>200</v>
      </c>
      <c r="M27" s="25"/>
      <c r="N27" s="25"/>
      <c r="O27" s="27">
        <f>SUM(tbl_Gastos[[#This Row],[Jan]:[Dez]])</f>
        <v>2300</v>
      </c>
      <c r="P27" s="15"/>
    </row>
    <row r="28" spans="1:16" ht="26.25" customHeight="1" x14ac:dyDescent="0.25">
      <c r="B28" s="12" t="s">
        <v>5</v>
      </c>
      <c r="C28" s="28">
        <f>SUBTOTAL(109,tbl_Gastos[Jan])</f>
        <v>3555</v>
      </c>
      <c r="D28" s="28">
        <f>SUBTOTAL(109,tbl_Gastos[Fev])</f>
        <v>3626</v>
      </c>
      <c r="E28" s="28">
        <f>SUBTOTAL(109,tbl_Gastos[Mar])</f>
        <v>3647</v>
      </c>
      <c r="F28" s="28">
        <f>SUBTOTAL(109,tbl_Gastos[Abr])</f>
        <v>3643</v>
      </c>
      <c r="G28" s="28">
        <f>SUBTOTAL(109,tbl_Gastos[Mai])</f>
        <v>3572</v>
      </c>
      <c r="H28" s="28">
        <f>SUBTOTAL(109,tbl_Gastos[Jun])</f>
        <v>3660</v>
      </c>
      <c r="I28" s="28">
        <f>SUBTOTAL(109,tbl_Gastos[Jul])</f>
        <v>3872</v>
      </c>
      <c r="J28" s="28">
        <f>SUBTOTAL(109,tbl_Gastos[Ago])</f>
        <v>3827</v>
      </c>
      <c r="K28" s="28">
        <f>SUBTOTAL(109,tbl_Gastos[Set])</f>
        <v>3659</v>
      </c>
      <c r="L28" s="28">
        <f>SUBTOTAL(109,tbl_Gastos[Out])</f>
        <v>3648</v>
      </c>
      <c r="M28" s="28">
        <f>SUBTOTAL(109,tbl_Gastos[Nov])</f>
        <v>0</v>
      </c>
      <c r="N28" s="28">
        <f>SUBTOTAL(109,tbl_Gastos[Dez])</f>
        <v>0</v>
      </c>
      <c r="O28" s="28">
        <f>SUBTOTAL(109,tbl_Gastos[Total Anual])</f>
        <v>36709</v>
      </c>
      <c r="P28" s="24"/>
    </row>
    <row r="31" spans="1:16" ht="21" customHeight="1" x14ac:dyDescent="0.25">
      <c r="M31" s="23"/>
    </row>
  </sheetData>
  <mergeCells count="1">
    <mergeCell ref="B12:P12"/>
  </mergeCells>
  <hyperlinks>
    <hyperlink ref="R14" r:id="rId1"/>
  </hyperlinks>
  <printOptions horizontalCentered="1"/>
  <pageMargins left="0.25" right="0.25" top="0.75" bottom="0.75" header="0.3" footer="0.3"/>
  <pageSetup scale="68" fitToHeight="0" orientation="landscape" r:id="rId2"/>
  <headerFooter differentFirst="1">
    <oddFooter>Page &amp;P of &amp;N</oddFooter>
  </headerFooter>
  <drawing r:id="rId3"/>
  <tableParts count="3">
    <tablePart r:id="rId4"/>
    <tablePart r:id="rId5"/>
    <tablePart r:id="rId6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>
          <x14:colorSeries theme="5"/>
          <x14:colorNegative rgb="FFFFB620"/>
          <x14:colorAxis rgb="FF000000"/>
          <x14:colorMarkers rgb="FFD70077"/>
          <x14:colorFirst rgb="FF777777"/>
          <x14:colorLast rgb="FF359CEB"/>
          <x14:colorHigh rgb="FFFF0000"/>
          <x14:colorLow rgb="FF92D050"/>
          <x14:sparklines>
            <x14:sparkline>
              <xm:f>'Orçamento e plano de poupança'!C28:N28</xm:f>
              <xm:sqref>P28</xm:sqref>
            </x14:sparkline>
          </x14:sparklines>
        </x14:sparklineGroup>
        <x14:sparklineGroup displayEmptyCellsAs="gap" markers="1" high="1" low="1">
          <x14:colorSeries theme="5" tint="0.39997558519241921"/>
          <x14:colorNegative theme="0" tint="-0.499984740745262"/>
          <x14:colorAxis rgb="FF000000"/>
          <x14:colorMarkers theme="5"/>
          <x14:colorFirst theme="6" tint="-0.249977111117893"/>
          <x14:colorLast theme="6" tint="-0.249977111117893"/>
          <x14:colorHigh rgb="FF92D050"/>
          <x14:colorLow rgb="FFFF0000"/>
          <x14:sparklines>
            <x14:sparkline>
              <xm:f>'Orçamento e plano de poupança'!C8:N8</xm:f>
              <xm:sqref>P8</xm:sqref>
            </x14:sparkline>
            <x14:sparkline>
              <xm:f>'Orçamento e plano de poupança'!C9:N9</xm:f>
              <xm:sqref>P9</xm:sqref>
            </x14:sparkline>
            <x14:sparkline>
              <xm:f>'Orçamento e plano de poupança'!C10:N10</xm:f>
              <xm:sqref>P10</xm:sqref>
            </x14:sparkline>
          </x14:sparklines>
        </x14:sparklineGroup>
        <x14:sparklineGroup type="column" displayEmptyCellsAs="gap" high="1" low="1">
          <x14:colorSeries theme="5"/>
          <x14:colorNegative rgb="FFFFB620"/>
          <x14:colorAxis rgb="FF000000"/>
          <x14:colorMarkers rgb="FFD70077"/>
          <x14:colorFirst rgb="FF777777"/>
          <x14:colorLast rgb="FF359CEB"/>
          <x14:colorHigh rgb="FFFF0000"/>
          <x14:colorLow rgb="FF92D050"/>
          <x14:sparklines>
            <x14:sparkline>
              <xm:f>'Orçamento e plano de poupança'!C5:N5</xm:f>
              <xm:sqref>P5</xm:sqref>
            </x14:sparkline>
          </x14:sparklines>
        </x14:sparklineGroup>
        <x14:sparklineGroup displayEmptyCellsAs="span" markers="1" high="1" low="1" displayHidden="1">
          <x14:colorSeries theme="5" tint="0.39997558519241921"/>
          <x14:colorNegative theme="0" tint="-0.499984740745262"/>
          <x14:colorAxis rgb="FF000000"/>
          <x14:colorMarkers theme="5"/>
          <x14:colorFirst theme="6" tint="-0.249977111117893"/>
          <x14:colorLast theme="6" tint="-0.249977111117893"/>
          <x14:colorHigh theme="5"/>
          <x14:colorLow rgb="FFFF0000"/>
          <x14:sparklines>
            <x14:sparkline>
              <xm:f>'Orçamento e plano de poupança'!C14:N14</xm:f>
              <xm:sqref>P14</xm:sqref>
            </x14:sparkline>
            <x14:sparkline>
              <xm:f>'Orçamento e plano de poupança'!C15:N15</xm:f>
              <xm:sqref>P15</xm:sqref>
            </x14:sparkline>
            <x14:sparkline>
              <xm:f>'Orçamento e plano de poupança'!C16:N16</xm:f>
              <xm:sqref>P16</xm:sqref>
            </x14:sparkline>
            <x14:sparkline>
              <xm:f>'Orçamento e plano de poupança'!C17:N17</xm:f>
              <xm:sqref>P17</xm:sqref>
            </x14:sparkline>
            <x14:sparkline>
              <xm:f>'Orçamento e plano de poupança'!C18:N18</xm:f>
              <xm:sqref>P18</xm:sqref>
            </x14:sparkline>
            <x14:sparkline>
              <xm:f>'Orçamento e plano de poupança'!C19:N19</xm:f>
              <xm:sqref>P19</xm:sqref>
            </x14:sparkline>
            <x14:sparkline>
              <xm:f>'Orçamento e plano de poupança'!C20:N20</xm:f>
              <xm:sqref>P20</xm:sqref>
            </x14:sparkline>
            <x14:sparkline>
              <xm:f>'Orçamento e plano de poupança'!C21:N21</xm:f>
              <xm:sqref>P21</xm:sqref>
            </x14:sparkline>
            <x14:sparkline>
              <xm:f>'Orçamento e plano de poupança'!C22:N22</xm:f>
              <xm:sqref>P22</xm:sqref>
            </x14:sparkline>
            <x14:sparkline>
              <xm:f>'Orçamento e plano de poupança'!C23:N23</xm:f>
              <xm:sqref>P23</xm:sqref>
            </x14:sparkline>
            <x14:sparkline>
              <xm:f>'Orçamento e plano de poupança'!C24:N24</xm:f>
              <xm:sqref>P24</xm:sqref>
            </x14:sparkline>
            <x14:sparkline>
              <xm:f>'Orçamento e plano de poupança'!C25:N25</xm:f>
              <xm:sqref>P25</xm:sqref>
            </x14:sparkline>
            <x14:sparkline>
              <xm:f>'Orçamento e plano de poupança'!C26:N26</xm:f>
              <xm:sqref>P26</xm:sqref>
            </x14:sparkline>
            <x14:sparkline>
              <xm:f>'Orçamento e plano de poupança'!C27:N27</xm:f>
              <xm:sqref>P27</xm:sqref>
            </x14:sparkline>
          </x14:sparklines>
        </x14:sparklineGroup>
        <x14:sparklineGroup type="column" displayEmptyCellsAs="gap" high="1" low="1">
          <x14:colorSeries theme="5"/>
          <x14:colorNegative rgb="FFFFB620"/>
          <x14:colorAxis rgb="FF000000"/>
          <x14:colorMarkers rgb="FFD70077"/>
          <x14:colorFirst rgb="FF777777"/>
          <x14:colorLast rgb="FF359CEB"/>
          <x14:colorHigh rgb="FFFF0000"/>
          <x14:colorLow rgb="FF92D050"/>
          <x14:sparklines>
            <x14:sparkline>
              <xm:f>'Orçamento e plano de poupança'!C11:N11</xm:f>
              <xm:sqref>P11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DE95A0C693CEB341887D38A4A2B58B45040072C752107C5A7B47AA91A1EE638E6F1F" ma:contentTypeVersion="55" ma:contentTypeDescription="Create a new document." ma:contentTypeScope="" ma:versionID="3c98c83416931a21d43ed007fda5e4dd">
  <xsd:schema xmlns:xsd="http://www.w3.org/2001/XMLSchema" xmlns:xs="http://www.w3.org/2001/XMLSchema" xmlns:p="http://schemas.microsoft.com/office/2006/metadata/properties" xmlns:ns2="2958f784-0ef9-4616-b22d-512a8cad1f0d" xmlns:ns3="fb5acd76-e9f3-4601-9d69-91f53ab96ae6" targetNamespace="http://schemas.microsoft.com/office/2006/metadata/properties" ma:root="true" ma:fieldsID="938018c4f46d99993d20879d4e9ddff8" ns2:_="" ns3:_="">
    <xsd:import namespace="2958f784-0ef9-4616-b22d-512a8cad1f0d"/>
    <xsd:import namespace="fb5acd76-e9f3-4601-9d69-91f53ab96ae6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f784-0ef9-4616-b22d-512a8cad1f0d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ca69c71e-a029-4733-aca1-cabc27411b08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D80075B-F8CE-48D6-9BD2-D195F7E115A9}" ma:internalName="CSXSubmissionMarket" ma:readOnly="false" ma:showField="MarketName" ma:web="2958f784-0ef9-4616-b22d-512a8cad1f0d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9327d1a0-1a14-4b12-a74c-0f320f972977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1F044C38-11A0-4051-9DF8-A3AFA85E16DC}" ma:internalName="InProjectListLookup" ma:readOnly="true" ma:showField="InProjectLis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3b364bcb-a06e-4da1-8475-f5243c3236b2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1F044C38-11A0-4051-9DF8-A3AFA85E16DC}" ma:internalName="LastCompleteVersionLookup" ma:readOnly="true" ma:showField="LastComplete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1F044C38-11A0-4051-9DF8-A3AFA85E16DC}" ma:internalName="LastPreviewErrorLookup" ma:readOnly="true" ma:showField="LastPreviewError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1F044C38-11A0-4051-9DF8-A3AFA85E16DC}" ma:internalName="LastPreviewResultLookup" ma:readOnly="true" ma:showField="LastPreviewResul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1F044C38-11A0-4051-9DF8-A3AFA85E16DC}" ma:internalName="LastPreviewAttemptDateLookup" ma:readOnly="true" ma:showField="LastPreviewAttemptDat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1F044C38-11A0-4051-9DF8-A3AFA85E16DC}" ma:internalName="LastPreviewedByLookup" ma:readOnly="true" ma:showField="LastPreviewedBy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1F044C38-11A0-4051-9DF8-A3AFA85E16DC}" ma:internalName="LastPreviewTimeLookup" ma:readOnly="true" ma:showField="LastPreviewTi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1F044C38-11A0-4051-9DF8-A3AFA85E16DC}" ma:internalName="LastPreviewVersionLookup" ma:readOnly="true" ma:showField="LastPreview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1F044C38-11A0-4051-9DF8-A3AFA85E16DC}" ma:internalName="LastPublishErrorLookup" ma:readOnly="true" ma:showField="LastPublishError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1F044C38-11A0-4051-9DF8-A3AFA85E16DC}" ma:internalName="LastPublishResultLookup" ma:readOnly="true" ma:showField="LastPublishResult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1F044C38-11A0-4051-9DF8-A3AFA85E16DC}" ma:internalName="LastPublishAttemptDateLookup" ma:readOnly="true" ma:showField="LastPublishAttemptDat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1F044C38-11A0-4051-9DF8-A3AFA85E16DC}" ma:internalName="LastPublishedByLookup" ma:readOnly="true" ma:showField="LastPublishedBy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1F044C38-11A0-4051-9DF8-A3AFA85E16DC}" ma:internalName="LastPublishTimeLookup" ma:readOnly="true" ma:showField="LastPublishTi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1F044C38-11A0-4051-9DF8-A3AFA85E16DC}" ma:internalName="LastPublishVersionLookup" ma:readOnly="true" ma:showField="LastPublishVersion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AC64899A-88C0-4725-BCFC-902FA402DE74}" ma:internalName="LocLastLocAttemptVersionLookup" ma:readOnly="false" ma:showField="LastLocAttemptVersion" ma:web="2958f784-0ef9-4616-b22d-512a8cad1f0d">
      <xsd:simpleType>
        <xsd:restriction base="dms:Lookup"/>
      </xsd:simpleType>
    </xsd:element>
    <xsd:element name="LocLastLocAttemptVersionTypeLookup" ma:index="72" nillable="true" ma:displayName="Loc Last Loc Attempt Version Type" ma:default="" ma:list="{AC64899A-88C0-4725-BCFC-902FA402DE74}" ma:internalName="LocLastLocAttemptVersionTypeLookup" ma:readOnly="true" ma:showField="LastLocAttemptVersionType" ma:web="2958f784-0ef9-4616-b22d-512a8cad1f0d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AC64899A-88C0-4725-BCFC-902FA402DE74}" ma:internalName="LocNewPublishedVersionLookup" ma:readOnly="true" ma:showField="NewPublishedVersion" ma:web="2958f784-0ef9-4616-b22d-512a8cad1f0d">
      <xsd:simpleType>
        <xsd:restriction base="dms:Lookup"/>
      </xsd:simpleType>
    </xsd:element>
    <xsd:element name="LocOverallHandbackStatusLookup" ma:index="76" nillable="true" ma:displayName="Loc Overall Handback Status" ma:default="" ma:list="{AC64899A-88C0-4725-BCFC-902FA402DE74}" ma:internalName="LocOverallHandbackStatusLookup" ma:readOnly="true" ma:showField="OverallHandbackStatus" ma:web="2958f784-0ef9-4616-b22d-512a8cad1f0d">
      <xsd:simpleType>
        <xsd:restriction base="dms:Lookup"/>
      </xsd:simpleType>
    </xsd:element>
    <xsd:element name="LocOverallLocStatusLookup" ma:index="77" nillable="true" ma:displayName="Loc Overall Localize Status" ma:default="" ma:list="{AC64899A-88C0-4725-BCFC-902FA402DE74}" ma:internalName="LocOverallLocStatusLookup" ma:readOnly="true" ma:showField="OverallLocStatus" ma:web="2958f784-0ef9-4616-b22d-512a8cad1f0d">
      <xsd:simpleType>
        <xsd:restriction base="dms:Lookup"/>
      </xsd:simpleType>
    </xsd:element>
    <xsd:element name="LocOverallPreviewStatusLookup" ma:index="78" nillable="true" ma:displayName="Loc Overall Preview Status" ma:default="" ma:list="{AC64899A-88C0-4725-BCFC-902FA402DE74}" ma:internalName="LocOverallPreviewStatusLookup" ma:readOnly="true" ma:showField="OverallPreviewStatus" ma:web="2958f784-0ef9-4616-b22d-512a8cad1f0d">
      <xsd:simpleType>
        <xsd:restriction base="dms:Lookup"/>
      </xsd:simpleType>
    </xsd:element>
    <xsd:element name="LocOverallPublishStatusLookup" ma:index="79" nillable="true" ma:displayName="Loc Overall Publish Status" ma:default="" ma:list="{AC64899A-88C0-4725-BCFC-902FA402DE74}" ma:internalName="LocOverallPublishStatusLookup" ma:readOnly="true" ma:showField="OverallPublishStatus" ma:web="2958f784-0ef9-4616-b22d-512a8cad1f0d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AC64899A-88C0-4725-BCFC-902FA402DE74}" ma:internalName="LocProcessedForHandoffsLookup" ma:readOnly="true" ma:showField="ProcessedForHandoffs" ma:web="2958f784-0ef9-4616-b22d-512a8cad1f0d">
      <xsd:simpleType>
        <xsd:restriction base="dms:Lookup"/>
      </xsd:simpleType>
    </xsd:element>
    <xsd:element name="LocProcessedForMarketsLookup" ma:index="82" nillable="true" ma:displayName="Loc Processed For Markets" ma:default="" ma:list="{AC64899A-88C0-4725-BCFC-902FA402DE74}" ma:internalName="LocProcessedForMarketsLookup" ma:readOnly="true" ma:showField="ProcessedForMarkets" ma:web="2958f784-0ef9-4616-b22d-512a8cad1f0d">
      <xsd:simpleType>
        <xsd:restriction base="dms:Lookup"/>
      </xsd:simpleType>
    </xsd:element>
    <xsd:element name="LocPublishedDependentAssetsLookup" ma:index="83" nillable="true" ma:displayName="Loc Published Dependent Assets" ma:default="" ma:list="{AC64899A-88C0-4725-BCFC-902FA402DE74}" ma:internalName="LocPublishedDependentAssetsLookup" ma:readOnly="true" ma:showField="PublishedDependentAssets" ma:web="2958f784-0ef9-4616-b22d-512a8cad1f0d">
      <xsd:simpleType>
        <xsd:restriction base="dms:Lookup"/>
      </xsd:simpleType>
    </xsd:element>
    <xsd:element name="LocPublishedLinkedAssetsLookup" ma:index="84" nillable="true" ma:displayName="Loc Published Linked Assets" ma:default="" ma:list="{AC64899A-88C0-4725-BCFC-902FA402DE74}" ma:internalName="LocPublishedLinkedAssetsLookup" ma:readOnly="true" ma:showField="PublishedLinkedAssets" ma:web="2958f784-0ef9-4616-b22d-512a8cad1f0d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51ee2d3-c117-4524-b3f1-1010c3cab2a3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D80075B-F8CE-48D6-9BD2-D195F7E115A9}" ma:internalName="Markets" ma:readOnly="false" ma:showField="MarketName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1F044C38-11A0-4051-9DF8-A3AFA85E16DC}" ma:internalName="NumOfRatingsLookup" ma:readOnly="true" ma:showField="NumOfRatings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1F044C38-11A0-4051-9DF8-A3AFA85E16DC}" ma:internalName="PublishStatusLookup" ma:readOnly="false" ma:showField="PublishStatus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54e2ea7-8c43-4b3c-9db4-bd71f7cfe4f4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33f01220-6030-4880-975f-b9ea0de09f53}" ma:internalName="TaxCatchAll" ma:showField="CatchAllData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33f01220-6030-4880-975f-b9ea0de09f53}" ma:internalName="TaxCatchAllLabel" ma:readOnly="true" ma:showField="CatchAllDataLabel" ma:web="2958f784-0ef9-4616-b22d-512a8cad1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acd76-e9f3-4601-9d69-91f53ab96ae6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2958f784-0ef9-4616-b22d-512a8cad1f0d" xsi:nil="true"/>
    <AssetExpire xmlns="2958f784-0ef9-4616-b22d-512a8cad1f0d">2029-01-01T08:00:00+00:00</AssetExpire>
    <CampaignTagsTaxHTField0 xmlns="2958f784-0ef9-4616-b22d-512a8cad1f0d">
      <Terms xmlns="http://schemas.microsoft.com/office/infopath/2007/PartnerControls"/>
    </CampaignTagsTaxHTField0>
    <IntlLangReviewDate xmlns="2958f784-0ef9-4616-b22d-512a8cad1f0d" xsi:nil="true"/>
    <TPFriendlyName xmlns="2958f784-0ef9-4616-b22d-512a8cad1f0d" xsi:nil="true"/>
    <IntlLangReview xmlns="2958f784-0ef9-4616-b22d-512a8cad1f0d">false</IntlLangReview>
    <LocLastLocAttemptVersionLookup xmlns="2958f784-0ef9-4616-b22d-512a8cad1f0d">845871</LocLastLocAttemptVersionLookup>
    <PolicheckWords xmlns="2958f784-0ef9-4616-b22d-512a8cad1f0d" xsi:nil="true"/>
    <SubmitterId xmlns="2958f784-0ef9-4616-b22d-512a8cad1f0d" xsi:nil="true"/>
    <AcquiredFrom xmlns="2958f784-0ef9-4616-b22d-512a8cad1f0d">Internal MS</AcquiredFrom>
    <EditorialStatus xmlns="2958f784-0ef9-4616-b22d-512a8cad1f0d" xsi:nil="true"/>
    <Markets xmlns="2958f784-0ef9-4616-b22d-512a8cad1f0d"/>
    <OriginAsset xmlns="2958f784-0ef9-4616-b22d-512a8cad1f0d" xsi:nil="true"/>
    <AssetStart xmlns="2958f784-0ef9-4616-b22d-512a8cad1f0d">2012-06-28T22:26:37+00:00</AssetStart>
    <FriendlyTitle xmlns="2958f784-0ef9-4616-b22d-512a8cad1f0d" xsi:nil="true"/>
    <MarketSpecific xmlns="2958f784-0ef9-4616-b22d-512a8cad1f0d">false</MarketSpecific>
    <TPNamespace xmlns="2958f784-0ef9-4616-b22d-512a8cad1f0d" xsi:nil="true"/>
    <PublishStatusLookup xmlns="2958f784-0ef9-4616-b22d-512a8cad1f0d">
      <Value>667719</Value>
    </PublishStatusLookup>
    <APAuthor xmlns="2958f784-0ef9-4616-b22d-512a8cad1f0d">
      <UserInfo>
        <DisplayName/>
        <AccountId>2566</AccountId>
        <AccountType/>
      </UserInfo>
    </APAuthor>
    <TPCommandLine xmlns="2958f784-0ef9-4616-b22d-512a8cad1f0d" xsi:nil="true"/>
    <IntlLangReviewer xmlns="2958f784-0ef9-4616-b22d-512a8cad1f0d" xsi:nil="true"/>
    <OpenTemplate xmlns="2958f784-0ef9-4616-b22d-512a8cad1f0d">true</OpenTemplate>
    <CSXSubmissionDate xmlns="2958f784-0ef9-4616-b22d-512a8cad1f0d" xsi:nil="true"/>
    <TaxCatchAll xmlns="2958f784-0ef9-4616-b22d-512a8cad1f0d"/>
    <Manager xmlns="2958f784-0ef9-4616-b22d-512a8cad1f0d" xsi:nil="true"/>
    <NumericId xmlns="2958f784-0ef9-4616-b22d-512a8cad1f0d" xsi:nil="true"/>
    <ParentAssetId xmlns="2958f784-0ef9-4616-b22d-512a8cad1f0d" xsi:nil="true"/>
    <OriginalSourceMarket xmlns="2958f784-0ef9-4616-b22d-512a8cad1f0d">english</OriginalSourceMarket>
    <ApprovalStatus xmlns="2958f784-0ef9-4616-b22d-512a8cad1f0d">InProgress</ApprovalStatus>
    <TPComponent xmlns="2958f784-0ef9-4616-b22d-512a8cad1f0d" xsi:nil="true"/>
    <EditorialTags xmlns="2958f784-0ef9-4616-b22d-512a8cad1f0d" xsi:nil="true"/>
    <TPExecutable xmlns="2958f784-0ef9-4616-b22d-512a8cad1f0d" xsi:nil="true"/>
    <TPLaunchHelpLink xmlns="2958f784-0ef9-4616-b22d-512a8cad1f0d" xsi:nil="true"/>
    <LocComments xmlns="2958f784-0ef9-4616-b22d-512a8cad1f0d" xsi:nil="true"/>
    <LocRecommendedHandoff xmlns="2958f784-0ef9-4616-b22d-512a8cad1f0d" xsi:nil="true"/>
    <SourceTitle xmlns="2958f784-0ef9-4616-b22d-512a8cad1f0d" xsi:nil="true"/>
    <CSXUpdate xmlns="2958f784-0ef9-4616-b22d-512a8cad1f0d">false</CSXUpdate>
    <IntlLocPriority xmlns="2958f784-0ef9-4616-b22d-512a8cad1f0d" xsi:nil="true"/>
    <UAProjectedTotalWords xmlns="2958f784-0ef9-4616-b22d-512a8cad1f0d" xsi:nil="true"/>
    <AssetType xmlns="2958f784-0ef9-4616-b22d-512a8cad1f0d" xsi:nil="true"/>
    <MachineTranslated xmlns="2958f784-0ef9-4616-b22d-512a8cad1f0d">false</MachineTranslated>
    <OutputCachingOn xmlns="2958f784-0ef9-4616-b22d-512a8cad1f0d">false</OutputCachingOn>
    <TemplateStatus xmlns="2958f784-0ef9-4616-b22d-512a8cad1f0d">Complete</TemplateStatus>
    <IsSearchable xmlns="2958f784-0ef9-4616-b22d-512a8cad1f0d">false</IsSearchable>
    <ContentItem xmlns="2958f784-0ef9-4616-b22d-512a8cad1f0d" xsi:nil="true"/>
    <HandoffToMSDN xmlns="2958f784-0ef9-4616-b22d-512a8cad1f0d" xsi:nil="true"/>
    <ShowIn xmlns="2958f784-0ef9-4616-b22d-512a8cad1f0d">Show everywhere</ShowIn>
    <ThumbnailAssetId xmlns="2958f784-0ef9-4616-b22d-512a8cad1f0d" xsi:nil="true"/>
    <UALocComments xmlns="2958f784-0ef9-4616-b22d-512a8cad1f0d" xsi:nil="true"/>
    <UALocRecommendation xmlns="2958f784-0ef9-4616-b22d-512a8cad1f0d">Localize</UALocRecommendation>
    <LastModifiedDateTime xmlns="2958f784-0ef9-4616-b22d-512a8cad1f0d" xsi:nil="true"/>
    <LegacyData xmlns="2958f784-0ef9-4616-b22d-512a8cad1f0d" xsi:nil="true"/>
    <LocManualTestRequired xmlns="2958f784-0ef9-4616-b22d-512a8cad1f0d">false</LocManualTestRequired>
    <LocMarketGroupTiers2 xmlns="2958f784-0ef9-4616-b22d-512a8cad1f0d" xsi:nil="true"/>
    <ClipArtFilename xmlns="2958f784-0ef9-4616-b22d-512a8cad1f0d" xsi:nil="true"/>
    <TPApplication xmlns="2958f784-0ef9-4616-b22d-512a8cad1f0d" xsi:nil="true"/>
    <CSXHash xmlns="2958f784-0ef9-4616-b22d-512a8cad1f0d" xsi:nil="true"/>
    <DirectSourceMarket xmlns="2958f784-0ef9-4616-b22d-512a8cad1f0d">english</DirectSourceMarket>
    <PrimaryImageGen xmlns="2958f784-0ef9-4616-b22d-512a8cad1f0d">false</PrimaryImageGen>
    <PlannedPubDate xmlns="2958f784-0ef9-4616-b22d-512a8cad1f0d" xsi:nil="true"/>
    <CSXSubmissionMarket xmlns="2958f784-0ef9-4616-b22d-512a8cad1f0d" xsi:nil="true"/>
    <Downloads xmlns="2958f784-0ef9-4616-b22d-512a8cad1f0d">0</Downloads>
    <ArtSampleDocs xmlns="2958f784-0ef9-4616-b22d-512a8cad1f0d" xsi:nil="true"/>
    <TrustLevel xmlns="2958f784-0ef9-4616-b22d-512a8cad1f0d">1 Microsoft Managed Content</TrustLevel>
    <BlockPublish xmlns="2958f784-0ef9-4616-b22d-512a8cad1f0d">false</BlockPublish>
    <TPLaunchHelpLinkType xmlns="2958f784-0ef9-4616-b22d-512a8cad1f0d">Template</TPLaunchHelpLinkType>
    <LocalizationTagsTaxHTField0 xmlns="2958f784-0ef9-4616-b22d-512a8cad1f0d">
      <Terms xmlns="http://schemas.microsoft.com/office/infopath/2007/PartnerControls"/>
    </LocalizationTagsTaxHTField0>
    <BusinessGroup xmlns="2958f784-0ef9-4616-b22d-512a8cad1f0d" xsi:nil="true"/>
    <Providers xmlns="2958f784-0ef9-4616-b22d-512a8cad1f0d" xsi:nil="true"/>
    <TemplateTemplateType xmlns="2958f784-0ef9-4616-b22d-512a8cad1f0d">Excel Spreadsheet Template</TemplateTemplateType>
    <TimesCloned xmlns="2958f784-0ef9-4616-b22d-512a8cad1f0d" xsi:nil="true"/>
    <TPAppVersion xmlns="2958f784-0ef9-4616-b22d-512a8cad1f0d" xsi:nil="true"/>
    <VoteCount xmlns="2958f784-0ef9-4616-b22d-512a8cad1f0d" xsi:nil="true"/>
    <AverageRating xmlns="2958f784-0ef9-4616-b22d-512a8cad1f0d" xsi:nil="true"/>
    <FeatureTagsTaxHTField0 xmlns="2958f784-0ef9-4616-b22d-512a8cad1f0d">
      <Terms xmlns="http://schemas.microsoft.com/office/infopath/2007/PartnerControls"/>
    </FeatureTagsTaxHTField0>
    <Provider xmlns="2958f784-0ef9-4616-b22d-512a8cad1f0d" xsi:nil="true"/>
    <UACurrentWords xmlns="2958f784-0ef9-4616-b22d-512a8cad1f0d" xsi:nil="true"/>
    <AssetId xmlns="2958f784-0ef9-4616-b22d-512a8cad1f0d">TP102929965</AssetId>
    <TPClientViewer xmlns="2958f784-0ef9-4616-b22d-512a8cad1f0d" xsi:nil="true"/>
    <DSATActionTaken xmlns="2958f784-0ef9-4616-b22d-512a8cad1f0d" xsi:nil="true"/>
    <APEditor xmlns="2958f784-0ef9-4616-b22d-512a8cad1f0d">
      <UserInfo>
        <DisplayName/>
        <AccountId xsi:nil="true"/>
        <AccountType/>
      </UserInfo>
    </APEditor>
    <TPInstallLocation xmlns="2958f784-0ef9-4616-b22d-512a8cad1f0d" xsi:nil="true"/>
    <OOCacheId xmlns="2958f784-0ef9-4616-b22d-512a8cad1f0d" xsi:nil="true"/>
    <IsDeleted xmlns="2958f784-0ef9-4616-b22d-512a8cad1f0d">false</IsDeleted>
    <PublishTargets xmlns="2958f784-0ef9-4616-b22d-512a8cad1f0d">OfficeOnlineVNext</PublishTargets>
    <ApprovalLog xmlns="2958f784-0ef9-4616-b22d-512a8cad1f0d" xsi:nil="true"/>
    <BugNumber xmlns="2958f784-0ef9-4616-b22d-512a8cad1f0d" xsi:nil="true"/>
    <CrawlForDependencies xmlns="2958f784-0ef9-4616-b22d-512a8cad1f0d">false</CrawlForDependencies>
    <InternalTagsTaxHTField0 xmlns="2958f784-0ef9-4616-b22d-512a8cad1f0d">
      <Terms xmlns="http://schemas.microsoft.com/office/infopath/2007/PartnerControls"/>
    </InternalTagsTaxHTField0>
    <LastHandOff xmlns="2958f784-0ef9-4616-b22d-512a8cad1f0d" xsi:nil="true"/>
    <Milestone xmlns="2958f784-0ef9-4616-b22d-512a8cad1f0d" xsi:nil="true"/>
    <OriginalRelease xmlns="2958f784-0ef9-4616-b22d-512a8cad1f0d">15</OriginalRelease>
    <RecommendationsModifier xmlns="2958f784-0ef9-4616-b22d-512a8cad1f0d" xsi:nil="true"/>
    <ScenarioTagsTaxHTField0 xmlns="2958f784-0ef9-4616-b22d-512a8cad1f0d">
      <Terms xmlns="http://schemas.microsoft.com/office/infopath/2007/PartnerControls"/>
    </ScenarioTagsTaxHTField0>
    <UANotes xmlns="2958f784-0ef9-4616-b22d-512a8cad1f0d" xsi:nil="true"/>
    <Description0 xmlns="fb5acd76-e9f3-4601-9d69-91f53ab96ae6" xsi:nil="true"/>
    <Component xmlns="fb5acd76-e9f3-4601-9d69-91f53ab96ae6" xsi:nil="true"/>
  </documentManagement>
</p:properties>
</file>

<file path=customXml/itemProps1.xml><?xml version="1.0" encoding="utf-8"?>
<ds:datastoreItem xmlns:ds="http://schemas.openxmlformats.org/officeDocument/2006/customXml" ds:itemID="{2840CB7B-C308-4D4E-A874-6C10B8948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8f784-0ef9-4616-b22d-512a8cad1f0d"/>
    <ds:schemaRef ds:uri="fb5acd76-e9f3-4601-9d69-91f53ab96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E1ED9-A64D-4557-A31C-3D71608F23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A15C1-3827-4217-A448-03C920E3BB2F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fb5acd76-e9f3-4601-9d69-91f53ab96ae6"/>
    <ds:schemaRef ds:uri="2958f784-0ef9-4616-b22d-512a8cad1f0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Instruções</vt:lpstr>
      <vt:lpstr>Orçamento e plano de poupança</vt:lpstr>
      <vt:lpstr>PresupuestoAnual</vt:lpstr>
      <vt:lpstr>'Orçamento e plano de poupança'!Títulos_de_Impressão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2011-05-16T20:41:26Z</dcterms:created>
  <dcterms:modified xsi:type="dcterms:W3CDTF">2020-01-21T11:09:07Z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0x010100DE95A0C693CEB341887D38A4A2B58B45040072C752107C5A7B47AA91A1EE638E6F1F</vt:lpwstr>
  </property>
  <property fmtid="{D5CDD505-2E9C-101B-9397-08002B2CF9AE}" pid="3" name="HiddenCategoryTags">
    <vt:lpwstr/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CategoryTags">
    <vt:lpwstr/>
  </property>
  <property fmtid="{D5CDD505-2E9C-101B-9397-08002B2CF9AE}" pid="8" name="ScenarioTags">
    <vt:lpwstr/>
  </property>
  <property fmtid="{D5CDD505-2E9C-101B-9397-08002B2CF9AE}" pid="9" name="CategoryTagsTaxHTField0">
    <vt:lpwstr/>
  </property>
  <property fmtid="{D5CDD505-2E9C-101B-9397-08002B2CF9AE}" pid="10" name="CampaignTags">
    <vt:lpwstr/>
  </property>
  <property fmtid="{D5CDD505-2E9C-101B-9397-08002B2CF9AE}" pid="11" name="HiddenCategoryTagsTaxHTField0">
    <vt:lpwstr/>
  </property>
</Properties>
</file>